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76283792E\Desktop\"/>
    </mc:Choice>
  </mc:AlternateContent>
  <bookViews>
    <workbookView xWindow="0" yWindow="210" windowWidth="10050" windowHeight="109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A32" i="1"/>
  <c r="E31" i="1"/>
  <c r="B31" i="1"/>
  <c r="A31" i="1"/>
  <c r="E30" i="1"/>
  <c r="B30" i="1"/>
  <c r="A30" i="1"/>
  <c r="F29" i="1"/>
  <c r="E29" i="1"/>
  <c r="B29" i="1"/>
  <c r="A29" i="1"/>
  <c r="F28" i="1"/>
  <c r="E28" i="1"/>
  <c r="B28" i="1"/>
  <c r="A28" i="1"/>
  <c r="N27" i="1"/>
  <c r="F27" i="1"/>
  <c r="E27" i="1"/>
  <c r="B27" i="1"/>
  <c r="A27" i="1"/>
  <c r="N26" i="1"/>
  <c r="F26" i="1"/>
  <c r="E26" i="1"/>
  <c r="B26" i="1"/>
  <c r="A26" i="1"/>
  <c r="N25" i="1"/>
  <c r="F25" i="1"/>
  <c r="E25" i="1"/>
  <c r="B25" i="1"/>
  <c r="A25" i="1"/>
  <c r="N24" i="1"/>
  <c r="F24" i="1"/>
  <c r="E24" i="1"/>
  <c r="B24" i="1"/>
  <c r="A24" i="1"/>
  <c r="N23" i="1"/>
  <c r="F23" i="1"/>
  <c r="E23" i="1"/>
  <c r="B23" i="1"/>
  <c r="A23" i="1"/>
  <c r="N22" i="1"/>
  <c r="I22" i="1"/>
  <c r="F22" i="1"/>
  <c r="E22" i="1"/>
  <c r="B22" i="1"/>
  <c r="A22" i="1"/>
  <c r="N21" i="1"/>
  <c r="I21" i="1"/>
  <c r="F21" i="1"/>
  <c r="E21" i="1"/>
  <c r="B21" i="1"/>
  <c r="A21" i="1"/>
  <c r="N20" i="1"/>
  <c r="I20" i="1"/>
  <c r="F20" i="1"/>
  <c r="E20" i="1"/>
  <c r="B20" i="1"/>
  <c r="A20" i="1"/>
  <c r="N19" i="1"/>
  <c r="I19" i="1"/>
  <c r="F19" i="1"/>
  <c r="E19" i="1"/>
  <c r="B19" i="1"/>
  <c r="A19" i="1"/>
  <c r="N18" i="1"/>
  <c r="I18" i="1"/>
  <c r="F18" i="1"/>
  <c r="E18" i="1"/>
  <c r="B18" i="1"/>
  <c r="A18" i="1"/>
  <c r="N17" i="1"/>
  <c r="I17" i="1"/>
  <c r="F17" i="1"/>
  <c r="E17" i="1"/>
  <c r="B17" i="1"/>
  <c r="A17" i="1"/>
  <c r="T16" i="1"/>
  <c r="N16" i="1"/>
  <c r="I16" i="1"/>
  <c r="F16" i="1"/>
  <c r="E16" i="1"/>
  <c r="C16" i="1"/>
  <c r="B16" i="1"/>
  <c r="A16" i="1"/>
  <c r="T15" i="1"/>
  <c r="N15" i="1"/>
  <c r="I15" i="1"/>
  <c r="F15" i="1"/>
  <c r="E15" i="1"/>
  <c r="C15" i="1"/>
  <c r="B15" i="1"/>
  <c r="A15" i="1"/>
  <c r="T14" i="1"/>
  <c r="N14" i="1"/>
  <c r="I14" i="1"/>
  <c r="F14" i="1"/>
  <c r="E14" i="1"/>
  <c r="C14" i="1"/>
  <c r="B14" i="1"/>
  <c r="A14" i="1"/>
  <c r="T13" i="1"/>
  <c r="N13" i="1"/>
  <c r="I13" i="1"/>
  <c r="F13" i="1"/>
  <c r="E13" i="1"/>
  <c r="C13" i="1"/>
  <c r="B13" i="1"/>
  <c r="A13" i="1"/>
  <c r="W12" i="1"/>
  <c r="U12" i="1"/>
  <c r="T12" i="1"/>
  <c r="N12" i="1"/>
  <c r="I12" i="1"/>
  <c r="F12" i="1"/>
  <c r="E12" i="1"/>
  <c r="C12" i="1"/>
  <c r="B12" i="1"/>
  <c r="A12" i="1"/>
  <c r="W11" i="1"/>
  <c r="U11" i="1"/>
  <c r="T11" i="1"/>
  <c r="N11" i="1"/>
  <c r="I11" i="1"/>
  <c r="H11" i="1"/>
  <c r="F11" i="1"/>
  <c r="E11" i="1"/>
  <c r="C11" i="1"/>
  <c r="B11" i="1"/>
  <c r="A11" i="1"/>
  <c r="W10" i="1"/>
  <c r="U10" i="1"/>
  <c r="T10" i="1"/>
  <c r="N10" i="1"/>
  <c r="I10" i="1"/>
  <c r="H10" i="1"/>
  <c r="F10" i="1"/>
  <c r="E10" i="1"/>
  <c r="C10" i="1"/>
  <c r="B10" i="1"/>
  <c r="A10" i="1"/>
  <c r="W9" i="1"/>
  <c r="U9" i="1"/>
  <c r="T9" i="1"/>
  <c r="N9" i="1"/>
  <c r="K9" i="1"/>
  <c r="I9" i="1"/>
  <c r="H9" i="1"/>
  <c r="G9" i="1"/>
  <c r="F9" i="1"/>
  <c r="E9" i="1"/>
  <c r="C9" i="1"/>
  <c r="B9" i="1"/>
  <c r="A9" i="1"/>
  <c r="W8" i="1"/>
  <c r="V8" i="1"/>
  <c r="U8" i="1"/>
  <c r="T8" i="1"/>
  <c r="P8" i="1"/>
  <c r="N8" i="1"/>
  <c r="K8" i="1"/>
  <c r="I8" i="1"/>
  <c r="H8" i="1"/>
  <c r="G8" i="1"/>
  <c r="F8" i="1"/>
  <c r="E8" i="1"/>
  <c r="C8" i="1"/>
  <c r="B8" i="1"/>
  <c r="A8" i="1"/>
  <c r="W7" i="1"/>
  <c r="V7" i="1"/>
  <c r="U7" i="1"/>
  <c r="T7" i="1"/>
  <c r="S7" i="1"/>
  <c r="P7" i="1"/>
  <c r="N7" i="1"/>
  <c r="K7" i="1"/>
  <c r="I7" i="1"/>
  <c r="H7" i="1"/>
  <c r="G7" i="1"/>
  <c r="F7" i="1"/>
  <c r="E7" i="1"/>
  <c r="C7" i="1"/>
  <c r="B7" i="1"/>
  <c r="A7" i="1"/>
  <c r="W6" i="1"/>
  <c r="V6" i="1"/>
  <c r="U6" i="1"/>
  <c r="T6" i="1"/>
  <c r="S6" i="1"/>
  <c r="P6" i="1"/>
  <c r="N6" i="1"/>
  <c r="K6" i="1"/>
  <c r="J6" i="1"/>
  <c r="I6" i="1"/>
  <c r="H6" i="1"/>
  <c r="G6" i="1"/>
  <c r="F6" i="1"/>
  <c r="E6" i="1"/>
  <c r="C6" i="1"/>
  <c r="B6" i="1"/>
  <c r="A6" i="1"/>
  <c r="Y5" i="1"/>
  <c r="X5" i="1"/>
  <c r="W5" i="1"/>
  <c r="V5" i="1"/>
  <c r="U5" i="1"/>
  <c r="T5" i="1"/>
  <c r="S5" i="1"/>
  <c r="R5" i="1"/>
  <c r="P5" i="1"/>
  <c r="O5" i="1"/>
  <c r="N5" i="1"/>
  <c r="L5" i="1"/>
  <c r="K5" i="1"/>
  <c r="J5" i="1"/>
  <c r="I5" i="1"/>
  <c r="H5" i="1"/>
  <c r="G5" i="1"/>
  <c r="F5" i="1"/>
  <c r="E5" i="1"/>
  <c r="D5" i="1"/>
  <c r="C5" i="1"/>
  <c r="B5" i="1"/>
  <c r="A5" i="1"/>
  <c r="Y4" i="1"/>
  <c r="X4" i="1"/>
  <c r="W4" i="1"/>
  <c r="V4" i="1"/>
  <c r="U4" i="1"/>
  <c r="T4" i="1"/>
  <c r="S4" i="1"/>
  <c r="R4" i="1"/>
  <c r="Q4" i="1"/>
  <c r="P4" i="1"/>
  <c r="O4" i="1"/>
  <c r="N4" i="1"/>
  <c r="L4" i="1"/>
  <c r="K4" i="1"/>
  <c r="J4" i="1"/>
  <c r="I4" i="1"/>
  <c r="H4" i="1"/>
  <c r="G4" i="1"/>
  <c r="F4" i="1"/>
  <c r="E4" i="1"/>
  <c r="D4" i="1"/>
  <c r="C4" i="1"/>
  <c r="B4" i="1"/>
  <c r="A4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<sst xmlns="http://schemas.openxmlformats.org/spreadsheetml/2006/main" count="25" uniqueCount="25">
  <si>
    <t>Math</t>
  </si>
  <si>
    <t>ELA</t>
  </si>
  <si>
    <t>Social studies/history</t>
  </si>
  <si>
    <t>Cultural Studies</t>
  </si>
  <si>
    <t>Science/Geography</t>
  </si>
  <si>
    <t>STEAM/CTE</t>
  </si>
  <si>
    <t>Exercise</t>
  </si>
  <si>
    <t>Music</t>
  </si>
  <si>
    <t>Field Trips</t>
  </si>
  <si>
    <t>Zoology</t>
  </si>
  <si>
    <t>Foriegn Language</t>
  </si>
  <si>
    <t>Typing</t>
  </si>
  <si>
    <t>Test Prep</t>
  </si>
  <si>
    <t>All Encompasing</t>
  </si>
  <si>
    <t>Toddler Specific</t>
  </si>
  <si>
    <t>Special Education Learning</t>
  </si>
  <si>
    <t>AP Learners</t>
  </si>
  <si>
    <t>Universities</t>
  </si>
  <si>
    <t>TV</t>
  </si>
  <si>
    <t>Printables</t>
  </si>
  <si>
    <t>Educational Games</t>
  </si>
  <si>
    <t xml:space="preserve">HomeSchool </t>
  </si>
  <si>
    <t>Linked Articles</t>
  </si>
  <si>
    <t>Schedules</t>
  </si>
  <si>
    <t>Internet Companies Offering FREE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</si>
</sst>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u/>
      <sz val="10"/>
      <color rgb="FF0000FF"/>
      <name val="Arial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8"/>
  <sheetViews>
    <sheetView tabSelected="1" workbookViewId="0">
      <selection activeCell="B20" sqref="B20"/>
    </sheetView>
  </sheetViews>
  <sheetFormatPr defaultColWidth="14.42578125" defaultRowHeight="15.75" customHeight="1" outlineLevelCol="1" x14ac:dyDescent="0.2"/>
  <cols>
    <col min="1" max="1" width="23.7109375" customWidth="1"/>
    <col min="2" max="2" width="25.28515625" customWidth="1"/>
    <col min="3" max="3" width="25.140625" customWidth="1" outlineLevel="1"/>
    <col min="4" max="4" width="18.7109375" customWidth="1"/>
    <col min="5" max="5" width="23.28515625" customWidth="1" outlineLevel="1"/>
    <col min="6" max="6" width="20.5703125" customWidth="1"/>
    <col min="7" max="7" width="23" customWidth="1"/>
    <col min="8" max="8" width="19.85546875" customWidth="1"/>
    <col min="9" max="9" width="25.42578125" customWidth="1"/>
    <col min="11" max="11" width="21.42578125" customWidth="1"/>
    <col min="14" max="14" width="27.5703125" customWidth="1"/>
    <col min="15" max="15" width="20.28515625" customWidth="1"/>
    <col min="16" max="16" width="32.5703125" customWidth="1"/>
    <col min="17" max="17" width="16.28515625" customWidth="1"/>
    <col min="20" max="20" width="19.85546875" customWidth="1"/>
    <col min="21" max="21" width="22.140625" customWidth="1"/>
    <col min="22" max="22" width="25.7109375" customWidth="1"/>
    <col min="23" max="23" width="37.85546875" customWidth="1"/>
    <col min="24" max="24" width="30.140625" customWidth="1"/>
    <col min="25" max="25" width="36.7109375" customWidth="1"/>
  </cols>
  <sheetData>
    <row r="1" spans="1:25" s="6" customFormat="1" ht="31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</row>
    <row r="3" spans="1:25" x14ac:dyDescent="0.2">
      <c r="A3" s="1" t="str">
        <f>HYPERLINK("https://www.funbrain.com/?fbclid=IwAR0JCKYPXPLiIx2EWfn2ZQ3UNyptqeeq_8jVP9Sws5qMWsju6B0e6xkox30","Math/reading Games")</f>
        <v>Math/reading Games</v>
      </c>
      <c r="B3" s="1" t="str">
        <f>HYPERLINK("https://www.starfall.com/h/?fbclid=IwAR1G-4PoWcRUXzaSbsPnuSMKVJBjoz5bghewSMhajN6eBf61OqMJ7xBuBLk","Phonics")</f>
        <v>Phonics</v>
      </c>
      <c r="C3" s="1" t="str">
        <f>HYPERLINK("https://school.bighistoryproject.com/bhplive","PreTeen-Adult")</f>
        <v>PreTeen-Adult</v>
      </c>
      <c r="D3" s="1" t="str">
        <f>HYPERLINK("https://www.countryreports.org/?fbclid=IwAR3IYaNfIuufWB--j056J4oIRITxpK6BX5QyUE2OREPe7XZwH4QMo4hZ4OM","35,000 pages")</f>
        <v>35,000 pages</v>
      </c>
      <c r="E3" s="1" t="str">
        <f>HYPERLINK("https://www.backpacksciences.com/science-simplified","Elem. Science")</f>
        <v>Elem. Science</v>
      </c>
      <c r="F3" s="1" t="str">
        <f>HYPERLINK("https://learn.concord.org/?fbclid=IwAR3Gbd-i7ZqQHWwL89DkceMxEH6gpl5A0ZKRvnj-pGl9R59Mv3a8vn_66jE","STEM")</f>
        <v>STEM</v>
      </c>
      <c r="G3" s="1" t="str">
        <f>HYPERLINK("https://littletwistersyoga.com/online-store/","Yoga")</f>
        <v>Yoga</v>
      </c>
      <c r="H3" s="1" t="str">
        <f>HYPERLINK("https://prodigiesmusic.com/","Prodigie")</f>
        <v>Prodigie</v>
      </c>
      <c r="I3" s="2" t="str">
        <f>HYPERLINK("https://kids.sandiegozoo.org/","San Diego Zoo")</f>
        <v>San Diego Zoo</v>
      </c>
      <c r="J3" s="1" t="str">
        <f>HYPERLINK("https://switchzoo.com/?fbclid=IwAR3YyGu2UP_Q19vyWdQvwxoifgR-FWc7HTXALoStwVcZzEejRR0U5LH_W_M","SwitchZoo")</f>
        <v>SwitchZoo</v>
      </c>
      <c r="K3" s="1" t="str">
        <f>HYPERLINK("https://chalkacademy.com/?fbclid=IwAR25M3MpOa5_Fgk5C6pbgO73sKQ6MZn03UMg5Rb4ga10EbCEWfMCBYYv5j8","Chinese Activities")</f>
        <v>Chinese Activities</v>
      </c>
      <c r="L3" s="1" t="str">
        <f>HYPERLINK("https://www.nitrotype.com/?fbclid=IwAR2bqR7JCr6ZFgEr6F5bULcze55HU5TQUgEUw9PsbPIpMR0zjTvvrYVUshY","NitroType")</f>
        <v>NitroType</v>
      </c>
      <c r="M3" s="1" t="str">
        <f>HYPERLINK("https://www.bwseducationconsulting.com/handouts.php?fbclid=IwAR2BIHZa7WDIJDY6MDy71KmxPrhWLx-Jb1Gq6UdpOPHED7XdVUa_rV5-uZU","ACT/SAT")</f>
        <v>ACT/SAT</v>
      </c>
      <c r="N3" s="1" t="str">
        <f>HYPERLINK("https://www.curriki.org/?fbclid=IwAR0ZK2zMIj2FDI0125XA2_EzmMuGrEhNn9RX3mVNkZ4PU0JqcTiWN5XbNy4","Curriki")</f>
        <v>Curriki</v>
      </c>
      <c r="O3" s="1" t="str">
        <f>HYPERLINK("https://busytoddler.com/2020/03/indoor-activities/?fbclid=IwAR2HNbczh0TIJcsPpZoAOWov24ug1agPC9swqNRprxXz3axKgD0U1o3qoJU","Indoor activities")</f>
        <v>Indoor activities</v>
      </c>
      <c r="P3" s="3" t="str">
        <f>HYPERLINK("https://bamboolearning.com/resources","Voice Based Learning")</f>
        <v>Voice Based Learning</v>
      </c>
      <c r="Q3" s="1" t="str">
        <f>HYPERLINK("https://www.thegreatcoursesplus.com/lp/t1/freemo…","GreatCoursePlus")</f>
        <v>GreatCoursePlus</v>
      </c>
      <c r="R3" s="1" t="str">
        <f>HYPERLINK("https://www.coursera.org/","Courses")</f>
        <v>Courses</v>
      </c>
      <c r="S3" s="1" t="str">
        <f>HYPERLINK("https://pbskids.org/?fbclid=IwAR2CZkKtoVUOy4bXsnPS3GoBlqOm9eDH45510yPs0_TerqT_iuyDGfiC6rw","PBSkids")</f>
        <v>PBSkids</v>
      </c>
      <c r="T3" s="1" t="str">
        <f>HYPERLINK("https://www.123homeschool4me.com/home-school-free-printables/?fbclid=IwAR1UWs4-k011azYycbPIW8d_VNazlSSWFgTdJMxZ9jL5MnJqzzis4LfdIZ8","123homeschool4me")</f>
        <v>123homeschool4me</v>
      </c>
      <c r="U3" s="1" t="str">
        <f>HYPERLINK("https://www.breakoutedu.com/funathome","BreakOut")</f>
        <v>BreakOut</v>
      </c>
      <c r="V3" s="1" t="str">
        <f>HYPERLINK("http://discoveryk12.com/dk12/?fbclid=IwAR2pVsUMN7vlOD-Yo-_Vz7kJYjxklud0w_8AO0Yb-Wfxwc6lO33arSk1BEE","DiscoverK12")</f>
        <v>DiscoverK12</v>
      </c>
      <c r="W3" s="1" t="str">
        <f>HYPERLINK("https://redtri.com/family-activities-this-month/slide/2","31 Family Activities ")</f>
        <v xml:space="preserve">31 Family Activities </v>
      </c>
      <c r="X3" s="1" t="str">
        <f>HYPERLINK("https://drive.google.com/file/d/1uJsAK1Hz7FWp_o9-FSPiO3ya6Co0eYar/view?fbclid=IwAR0tISCSfNgiAJa3TotCHSEluNkWL67lXh85mtA9bjr9R5adiR4sNxtFr6U","Daily Home Schedule")</f>
        <v>Daily Home Schedule</v>
      </c>
      <c r="Y3" s="1" t="str">
        <f>HYPERLINK("www.hargray.com/freeinternet","Hargray")</f>
        <v>Hargray</v>
      </c>
    </row>
    <row r="4" spans="1:25" x14ac:dyDescent="0.2">
      <c r="A4" s="1" t="str">
        <f>HYPERLINK("http://www.mathscore.com/?fbclid=IwAR3eBi8v6ODptxRCde34bB-xEgm079S0-ZNdRG6ssJF-pPZa1oVR4Rtldic","MathScore")</f>
        <v>MathScore</v>
      </c>
      <c r="B4" s="1" t="str">
        <f>HYPERLINK("https://www.seussville.com/?fbclid=IwAR24I3xDTy6KJo4r5t2qQ5Oq7mFfBX4GFyANcGMVHulIitJAGtKI04Hz1LA","Suessville")</f>
        <v>Suessville</v>
      </c>
      <c r="C4" s="1" t="str">
        <f>HYPERLINK("https://www.bunkhistory.org/?fbclid=IwAR2XalYydErda1huJ93gf9geDEToJhwCUHaBs0_wPggOrTRMpF351N7oqaU","BunkHistory")</f>
        <v>BunkHistory</v>
      </c>
      <c r="D4" s="1" t="str">
        <f>HYPERLINK("https://www.projectexplorer.org/?fbclid=IwAR1XqnvDOyI78fthbuUf3tNKCRqvfUD--5sqlrgCUc_-1e2Eu_aEtFc0U6c","ProjectExplorer")</f>
        <v>ProjectExplorer</v>
      </c>
      <c r="E4" s="1" t="str">
        <f>HYPERLINK("https://www.biologysimulations.com/?fbclid=IwAR36JW4UgLiVVN1yMbruuNCooMvJKUH3_PLDoZe2hH9TfxGHVMyeHNzpuNE","Biology")</f>
        <v>Biology</v>
      </c>
      <c r="F4" s="1" t="str">
        <f>HYPERLINK("https://www.codecademy.com/?fbclid=IwAR3TTuxi8jjvslmoicxVazvQAHhWgAF7jDREAD1l1TTQpVpad530WRR81AU","CodeCademy")</f>
        <v>CodeCademy</v>
      </c>
      <c r="G4" s="1" t="str">
        <f>HYPERLINK("https://app.sworkit.com/collections/kids-workouts","Workouts")</f>
        <v>Workouts</v>
      </c>
      <c r="H4" s="1" t="str">
        <f>HYPERLINK("https://www.quavermusic.com/info/at-home-resources/","Quaver")</f>
        <v>Quaver</v>
      </c>
      <c r="I4" s="2" t="str">
        <f>HYPERLINK("https://www.nps.gov/yell/learn/photosmultimedia/virtualtours.htm?fbclid=IwAR0Z4BOHS8Fe1hkIdKyF6sHlVsnwjzR_m1GRp3LhT7mhMpVHrTsWByHOS-Q","Yellowstone National Park")</f>
        <v>Yellowstone National Park</v>
      </c>
      <c r="J4" s="1" t="str">
        <f>HYPERLINK("https://kids.nationalgeographic.com/?fbclid=IwAR38Jws33qZqgo6s0SnSuXMmx6_Sx_6opB4tilvXBeaOf_kqT_R8O2CNIFY","NatGeoKids")</f>
        <v>NatGeoKids</v>
      </c>
      <c r="K4" s="1" t="str">
        <f>HYPERLINK("https://www.difusion.com/campus/","Spanish Activities")</f>
        <v>Spanish Activities</v>
      </c>
      <c r="L4" s="1" t="str">
        <f>HYPERLINK("https://www.typingclub.com/","TypingClub")</f>
        <v>TypingClub</v>
      </c>
      <c r="N4" s="1" t="str">
        <f>HYPERLINK("https://hippocampus.org/?fbclid=IwAR3CuXP-VtLvgfuRbvcR7-RMCZHnCbUI5nM4qhy7LpT22_7m0u7d5hitKLQ","HippoCampus")</f>
        <v>HippoCampus</v>
      </c>
      <c r="O4" s="1" t="str">
        <f>HYPERLINK("http://www.preschoolexpress.com/","Preschoolexpress")</f>
        <v>Preschoolexpress</v>
      </c>
      <c r="P4" s="1" t="str">
        <f>HYPERLINK("https://artofproblemsolving.com/alcumus","ArtofProblemsolving")</f>
        <v>ArtofProblemsolving</v>
      </c>
      <c r="Q4" s="1" t="str">
        <f>HYPERLINK("https://app.fiveable.me/?fbclid=IwAR38s8nC6EDEKtbAn1B1InJpfjN2tNPwk2h5QlDmJUaSlZffbAHo8pq88Cc","AP")</f>
        <v>AP</v>
      </c>
      <c r="R4" s="1" t="str">
        <f>HYPERLINK("https://www.freecodecamp.org/…/ivy-league-free-online-cou…/…","IvyLeague")</f>
        <v>IvyLeague</v>
      </c>
      <c r="S4" s="1" t="str">
        <f>HYPERLINK("https://www.pbslearningmedia.org/?fbclid=IwAR1KsASqAKpEoSAjwqjeN5mK9Kfbso2zWW_BsfBBuaBmC5tkCwtZ5dRkvuo","PBSLearning")</f>
        <v>PBSLearning</v>
      </c>
      <c r="T4" s="1" t="str">
        <f>HYPERLINK("https://www.allkidsnetwork.com/?fbclid=IwAR39BP1TCd1-O_fM8VYsgIvCwJCAYJOXZHNX5HBnCqFeAPzaDg_UoJ42QuQ","AllKids")</f>
        <v>AllKids</v>
      </c>
      <c r="U4" s="1" t="str">
        <f>HYPERLINK("https://clickschooling.com/?fbclid=IwAR2G_RdRkUQKZdxNTQ42r9lQaLiDCikrn57DAd20fCgDHik2-Ft_znxsLd0","ClickSchooling")</f>
        <v>ClickSchooling</v>
      </c>
      <c r="V4" s="1" t="str">
        <f>HYPERLINK("https://abetterwaytohomeschool.com/learning-at-home-everyth…","ABetterWaytoHomeschool")</f>
        <v>ABetterWaytoHomeschool</v>
      </c>
      <c r="W4" s="1" t="str">
        <f>HYPERLINK("https://docs.google.com/document/d/1fceqmG0nYAI8uGm5Uv_Ilv5PI72b8iTmGdKag3elrDY/preview?fbclid=IwAR0P1YFPozz_IX9u1SW3Avzcsn9rdT-cG6Po-JcOGh74BIaSxcZxBQpoGaE","Free Resources")</f>
        <v>Free Resources</v>
      </c>
      <c r="X4" s="1" t="str">
        <f>HYPERLINK("https://www.raisingdragons.com/homeschool-daily-schedule/","RaisingDragons Schedule")</f>
        <v>RaisingDragons Schedule</v>
      </c>
      <c r="Y4" s="1" t="str">
        <f>HYPERLINK("https://blog.hellotds.com/tds-announces-free-broadband-access-for-low-income-student-households/?fbclid=IwAR0oGlbuUpwG3dl2NyH7Bw1ofEKpxREZl9sbMUbWncFP8kCEnp0Ac-Mpfqg","TDS")</f>
        <v>TDS</v>
      </c>
    </row>
    <row r="5" spans="1:25" x14ac:dyDescent="0.2">
      <c r="A5" s="1" t="str">
        <f>HYPERLINK("https://www.acs.org/…/hi…/chemmatters/articles-by-topic.html","Chemistry")</f>
        <v>Chemistry</v>
      </c>
      <c r="B5" s="1" t="str">
        <f>HYPERLINK("https://www.storylineonline.net/?fbclid=IwAR3aF23byKvx1cdkFzHEOz0ZuGEOUgCEdJxBWAJ5jW2kSouTG1XDrF2yuqY","StoryLine")</f>
        <v>StoryLine</v>
      </c>
      <c r="C5" s="1" t="str">
        <f>HYPERLINK("https://www.ck12.org/student/","Math/Science/SocialS.")</f>
        <v>Math/Science/SocialS.</v>
      </c>
      <c r="D5" s="1" t="str">
        <f>HYPERLINK("https://www.life.church/kids/media/","Bible Study")</f>
        <v>Bible Study</v>
      </c>
      <c r="E5" s="1" t="str">
        <f>HYPERLINK("https://www.playmadagames.com/","Chemistry")</f>
        <v>Chemistry</v>
      </c>
      <c r="F5" s="1" t="str">
        <f>HYPERLINK("https://bit.ly/freemakerstations?fbclid=IwAR2MSyzfUbuVSxSGp7FVqGQW7s9dMMD7gt0KO0Jby7Qgy73KhHmv1AmFIMk","MakerStation")</f>
        <v>MakerStation</v>
      </c>
      <c r="G5" s="1" t="str">
        <f>HYPERLINK("https://fluencyandfitness.com/register/school-closures/?fbclid=IwAR1-FgD3FMWDOQroumRHtrEjJfiY_uCnKe-tduU52qkn_NI60HkJBRFkCsI","Fluency&amp;Fitness")</f>
        <v>Fluency&amp;Fitness</v>
      </c>
      <c r="H5" s="1" t="str">
        <f>HYPERLINK("https://www.smartmusic.com/","Music Practice")</f>
        <v>Music Practice</v>
      </c>
      <c r="I5" s="2" t="str">
        <f>HYPERLINK("https://accessmars.withgoogle.com/","Mars")</f>
        <v>Mars</v>
      </c>
      <c r="J5" s="1" t="str">
        <f>HYPERLINK("http://www.adfg.alaska.gov/index.cfm?adfg=viewing.webcams","Alaskan Wildlife")</f>
        <v>Alaskan Wildlife</v>
      </c>
      <c r="K5" s="1" t="str">
        <f>HYPERLINK("https://www.duolingo.com/","Duolingo")</f>
        <v>Duolingo</v>
      </c>
      <c r="L5" s="1" t="str">
        <f>HYPERLINK("https://www.typing.com/?fbclid=IwAR3evnR0Zw6XvpNuIKRoWqvqRLZJ3vew4lDOK8P-KZAOdtOrYg-jYBGGjMA","Typing")</f>
        <v>Typing</v>
      </c>
      <c r="N5" s="1" t="str">
        <f>HYPERLINK("https://www.izzit.org/index.php?fbclid=IwAR03Trk3BzovML0gN5rBNSve8kHFL-lXWuRjSF1OtnwyyAwu3QWiiSynaKM","Izzit")</f>
        <v>Izzit</v>
      </c>
      <c r="O5" s="1" t="str">
        <f>HYPERLINK("https://preschoolinspirations.com/","Preschoolinspirations")</f>
        <v>Preschoolinspirations</v>
      </c>
      <c r="P5" s="1" t="str">
        <f>HYPERLINK("https://www.soarwithwings.com/videos/virtual-field-trip","Social Emotional Skills")</f>
        <v>Social Emotional Skills</v>
      </c>
      <c r="R5" s="1" t="str">
        <f>HYPERLINK("https://www.edx.org/","EDX")</f>
        <v>EDX</v>
      </c>
      <c r="S5" s="1" t="str">
        <f>HYPERLINK("https://www.noggin.com/?fbclid=IwAR3ADarQzEYcqfg3E2gHycwF_Dq-b8g4IIitXYeYZZvvITPhIOEBZB8t9N4","NickJr Noggin")</f>
        <v>NickJr Noggin</v>
      </c>
      <c r="T5" s="1" t="str">
        <f>HYPERLINK("https://www.curriculumassociates.com/supporting-students-away-from-school?fbclid=IwAR2YQAzu7rwmBQIKN3mFGpzXE_qHay0jH1amjeM3-Qhtzs3zzN9k0kdB3sg","k-8")</f>
        <v>k-8</v>
      </c>
      <c r="U5" s="1" t="str">
        <f>HYPERLINK("https://www.highlightskids.com/?fbclid=IwAR3CkoC852KNO3qaWiJlJga3qfVuF9k5P3obL8huaEKMMGYDkBydD_Ul2Nk","HighLights")</f>
        <v>HighLights</v>
      </c>
      <c r="V5" s="1" t="str">
        <f>HYPERLINK("https://allinonehomeschool.com/","PreK-8")</f>
        <v>PreK-8</v>
      </c>
      <c r="W5" s="1" t="e">
        <f>HYPERLINK("https://www.facebook.com/HollomanSL/posts/3053732034661701?__xts__[0]=68.ARBK3topYAtnDh455uSzwkkXZ6xTVJZjwzAJeFiEtN1xeADvB3oU7h42aMK15lZdlcU48ncYfe49Ck_peUVOJ3IIAfONF5O4MTtMTVEYgeMnE9II_LuBYmVZX2cBCPqapB-URuK4iXqBkeu0eSR-51uzXQbORtelNclPyVDfGc9f2cgKq2eaJw"&amp;"91MYMAq1tUHft4n54MmzNJgnj3IrtLssUEB42soMuHpzaairLuMQ_CdQtEj36WiLQf0tXcvJ7qnbMCzpUk_uXQJZipT-SC9lieAEGXlg8fDslwCQqMXy7cQelDCUgsfVlBzr3g47kRBjl9M1NnQg8LBiiNuBN1iQ&amp;__tn__=-R","School Liaison List of resources")</f>
        <v>#VALUE!</v>
      </c>
      <c r="X5" s="1" t="str">
        <f>HYPERLINK("https://docs.google.com/…/1gmlYDzb_l6NSM44yqb0sqWeA0c…/edit…","RemoteLearning Schedule")</f>
        <v>RemoteLearning Schedule</v>
      </c>
      <c r="Y5" s="1" t="str">
        <f>HYPERLINK("https://corporate.charter.com/newsroom/charter-to-offer-free-access-to-spectrum-broadband-and-wifi-for-60-days-for-new-K12-and-college-student-households-and-more","Charter/Comcast/Spectrum")</f>
        <v>Charter/Comcast/Spectrum</v>
      </c>
    </row>
    <row r="6" spans="1:25" x14ac:dyDescent="0.2">
      <c r="A6" s="1" t="str">
        <f>HYPERLINK("https://www.abcya.com/","AbcYa(math/reading)")</f>
        <v>AbcYa(math/reading)</v>
      </c>
      <c r="B6" s="1" t="str">
        <f>HYPERLINK("https://reading.ecb.org/","ReadingGames")</f>
        <v>ReadingGames</v>
      </c>
      <c r="C6" s="1" t="str">
        <f>HYPERLINK("https://www.carmensandiego.com/resources/?fbclid=IwAR0EChbKaKG0p4pPZeYWnQs6G2Cq_DRW3s_oaC3_mUqWN8ESzmgOI-RV7y8","CarmenSanDiego")</f>
        <v>CarmenSanDiego</v>
      </c>
      <c r="E6" s="1" t="str">
        <f>HYPERLINK("https://www.everyday-earth.com/?fbclid=IwAR2ns8vtXAJRwRt60Y5BgQ1q3o64R9KxFsaI_jq1YlhUoMKgUPe3yE59JOs","EarthScience")</f>
        <v>EarthScience</v>
      </c>
      <c r="F6" s="1" t="str">
        <f>HYPERLINK("https://www.instructables.com/member/EdgertonCenter/instructables/?fbclid=IwAR1EYA_zUgmfizgMfbsHvrDhSCR3Qrn2ddQuQQ8qfJqq5pTrVEQtQAbeTOA","Coding")</f>
        <v>Coding</v>
      </c>
      <c r="G6" s="1" t="str">
        <f>HYPERLINK("https://www.gonoodle.com/?fbclid=IwAR2_U3uMczayfOSqG8ix7KdOUcEN_81rM9OiXWXwMu8RK7ceiVb3J2VloBw","GoNoodle")</f>
        <v>GoNoodle</v>
      </c>
      <c r="H6" s="1" t="str">
        <f>HYPERLINK("https://www.virtualmusicalinstruments.com/?fbclid=IwAR3xGBPG2xLf_APvqS9HFVtMSaC9ReaaozpVgZnQW2au8lQtQYc_TeIll34","Virtual Instruments")</f>
        <v>Virtual Instruments</v>
      </c>
      <c r="I6" s="2" t="str">
        <f>HYPERLINK("https://www.farmfood360.ca/?fbclid=IwAR3ctAOYk2EvGSTuO_81bbMPHQAvXeonpnkNRwSLZaicrEYVtn9_v8ZRKgo","FarmFood 360")</f>
        <v>FarmFood 360</v>
      </c>
      <c r="J6" s="1" t="str">
        <f>HYPERLINK("https://premeditatedleftovers.com/…/amphibians-unit-study-…/","Amphibians")</f>
        <v>Amphibians</v>
      </c>
      <c r="K6" s="1" t="str">
        <f>HYPERLINK("https://rockalingua.com/","Music/Spanish")</f>
        <v>Music/Spanish</v>
      </c>
      <c r="N6" s="1" t="str">
        <f>HYPERLINK("https://www.khanacademy.org/?fbclid=IwAR3zOGK5ooK8cLjT0rYry8iL2Pt_ZC1kaTr-4BYlfv2oJc443GutW7R6TAw","KhanAcademy")</f>
        <v>KhanAcademy</v>
      </c>
      <c r="P6" s="1" t="str">
        <f>HYPERLINK("https://www.theottoolbox.com/?fbclid=IwAR1FdBzEp-BD6ZIkuxwQcfQmc_VcZPEYueC1D8LAqXT9zKpThesTuyvNKQ0","OT/PT")</f>
        <v>OT/PT</v>
      </c>
      <c r="S6" s="1" t="str">
        <f>HYPERLINK("https://homeschoolhideout.com/educational-shows-on-netflix/","Netflix")</f>
        <v>Netflix</v>
      </c>
      <c r="T6" s="1" t="str">
        <f>HYPERLINK("https://dogonalogbooks.com/printables/?fbclid=IwAR3qWQX4Ys2hC46ROwkGnd1qaSK4WIKoHlE9cwdyX1YWIlcpeGii1wjsi1o","Dogonalogbooks")</f>
        <v>Dogonalogbooks</v>
      </c>
      <c r="U6" s="1" t="str">
        <f>HYPERLINK("https://www.funbrain.com/","FunBrain")</f>
        <v>FunBrain</v>
      </c>
      <c r="V6" s="1" t="str">
        <f>HYPERLINK("https://allinonehighschool.com/","HighSchool")</f>
        <v>HighSchool</v>
      </c>
      <c r="W6" s="1" t="str">
        <f>HYPERLINK("https://www.artsy.net/article/artsy-editorial-10-university-art-classes-free-online","10 Free University Art Classes")</f>
        <v>10 Free University Art Classes</v>
      </c>
    </row>
    <row r="7" spans="1:25" x14ac:dyDescent="0.2">
      <c r="A7" s="1" t="str">
        <f>HYPERLINK("https://www.arcademics.com/","Arcademics (math/reading)")</f>
        <v>Arcademics (math/reading)</v>
      </c>
      <c r="B7" s="1" t="str">
        <f>HYPERLINK("https://www.classroomcereal.com/","Grammar")</f>
        <v>Grammar</v>
      </c>
      <c r="C7" s="1" t="str">
        <f>HYPERLINK("https://www.bbc.co.uk/history/forkids/","BBC History")</f>
        <v>BBC History</v>
      </c>
      <c r="E7" s="1" t="str">
        <f>HYPERLINK("https://elementalscience.com/blogs/news/80-free-science-activities?fbclid=IwAR0P0jih2RjTswitnPph3rimpPSIAcQiuGYdWKHVoIHRkNIp-iNyOatVHeM","ElementalScience")</f>
        <v>ElementalScience</v>
      </c>
      <c r="F7" s="1" t="str">
        <f>HYPERLINK("https://www.kiwico.com/kids-at-home?fbclid=IwAR08kU97W9t3kn0ju1Ot6WFRDMPjIhhTmaWKVj4NKVIUnhvVdQh7V5Vzun4","KiwiCo")</f>
        <v>KiwiCo</v>
      </c>
      <c r="G7" s="1" t="str">
        <f>HYPERLINK("https://littletwistersyoga.com/","LittleTwistersYoga")</f>
        <v>LittleTwistersYoga</v>
      </c>
      <c r="H7" s="1" t="str">
        <f>HYPERLINK("https://musiclab.chromeexperiments.com/Experiments","MusicLab")</f>
        <v>MusicLab</v>
      </c>
      <c r="I7" s="2" t="str">
        <f>HYPERLINK("https://www.louvre.fr/en/visites-en-ligne","Paris")</f>
        <v>Paris</v>
      </c>
      <c r="K7" s="1" t="str">
        <f>HYPERLINK("https://www.memrise.com/?fbclid=IwAR0UajzK9eYuTKvQIVJ1AEDzsRmujqMj65cc7BeC-J_EvMCb074dDHruD5U","Learn 22")</f>
        <v>Learn 22</v>
      </c>
      <c r="N7" s="1" t="str">
        <f>HYPERLINK("https://www.ngpf.org/?fbclid=IwAR33V3l8G0eBPya2XEHONvxjo74qn4NqO8q2otqjF5CUghpilYgwBpitRCQ","NGPF")</f>
        <v>NGPF</v>
      </c>
      <c r="P7" s="1" t="str">
        <f>HYPERLINK("https://home.govizzle.com/","GoVizzle (Autism)")</f>
        <v>GoVizzle (Autism)</v>
      </c>
      <c r="S7" s="1" t="str">
        <f>HYPERLINK("https://www.sesamestreet.org/","SesameStreet")</f>
        <v>SesameStreet</v>
      </c>
      <c r="T7" s="1" t="str">
        <f>HYPERLINK("https://www.teacherspayteachers.com/Store/Literacy-With-The-Littles/Price-Range/Free?fbclid=IwAR2kmRQ1rYnMPIwIX0jtwICEbc79OHRgHDOxOLl5Mqfp2ANn4le9bSC95ko","TeacherPayTeachers")</f>
        <v>TeacherPayTeachers</v>
      </c>
      <c r="U7" s="1" t="str">
        <f>HYPERLINK("https://www.turtlediary.com/","TurtleDiary")</f>
        <v>TurtleDiary</v>
      </c>
      <c r="V7" s="1" t="str">
        <f>HYPERLINK("https://outschool.com/?fbclid=IwAR3x4FKe59DQaHgg1ZMYbSYmgjRgJQbx7-Y7k3k1E2Z6CxW5uWIODHs-aQ4","OutSchool")</f>
        <v>OutSchool</v>
      </c>
      <c r="W7" s="1" t="str">
        <f>HYPERLINK("https://www.parents.com/parenting/better-parenting/advice/10-life-skills-to-teach-your-child-by-age-10/","10 LifeSkills to teach your child")</f>
        <v>10 LifeSkills to teach your child</v>
      </c>
    </row>
    <row r="8" spans="1:25" x14ac:dyDescent="0.2">
      <c r="A8" s="1" t="str">
        <f>HYPERLINK("http://bedtimemath.org/?fbclid=IwAR0vcoeH8xjhet6Vvo-h7P4F9EJsAwOluPWUykCQhEqbgpNKyXRTibGpMHw","BedtimeMath")</f>
        <v>BedtimeMath</v>
      </c>
      <c r="B8" s="1" t="str">
        <f>HYPERLINK("https://www.commonlit.org/","Comprehension 3-12")</f>
        <v>Comprehension 3-12</v>
      </c>
      <c r="C8" s="1" t="str">
        <f>HYPERLINK("https://www.nga.gov/education/kids.html?fbclid=IwAR37Wx1fYW-tN8bfhDGETkSqoK21Y_mxJpOODbhdhHxStw1oc0nTMjz1_yM","NGA")</f>
        <v>NGA</v>
      </c>
      <c r="E8" s="1" t="str">
        <f>HYPERLINK("https://phet.colorado.edu/?fbclid=IwAR1JSubRIIvZxcDSTkYNmelDxn6tNR3VmViJyZjECED7BzWD20R3NdpSrsc","Science/Math")</f>
        <v>Science/Math</v>
      </c>
      <c r="F8" s="1" t="str">
        <f>HYPERLINK("https://learn.concord.org/?fbclid=IwAR3Gbd-i7ZqQHWwL89DkceMxEH6gpl5A0ZKRvnj-pGl9R59Mv3a8vn_66jE","Learn.Concord")</f>
        <v>Learn.Concord</v>
      </c>
      <c r="G8" s="1" t="str">
        <f>HYPERLINK("https://www.youtube.com/watch?v=McD6_oOWs-M","FitnessBlenderKids")</f>
        <v>FitnessBlenderKids</v>
      </c>
      <c r="H8" s="1" t="str">
        <f>HYPERLINK("https://www.thewell.world/mindful-music/mindful-poetry-moments?fbclid=IwAR04O6jP73WrzV2o9wLq8bE65tt274_llaQVPpniY3rXzwpwXUCagpLorpU","TheWell")</f>
        <v>TheWell</v>
      </c>
      <c r="I8" s="2" t="e">
        <f>HYPERLINK("https://l.facebook.com/l.php?u=https%3A%2F%2Fwww.thechinaguide.com%2Fdestination%2Fgreat-wall-of-china%3Ffbclid%3DIwAR1WNh_BjOCKNOTWsr-EIsQJlg5Elmq2pOB17PvCCb9EjpHk20dDPXp9vuQ&amp;h=AT1EPmnvSnR4kEg4GrDGC0_DiVyeiOKv9xtXGsS7-pTDRE40V7qJ4SCo95N36sCwQBurRnM4agBXr"&amp;"RUJfKmrFkP_ysAPJ7-pvprxBtrWuQliWZX9bIaZnC9S2NBx--d7DPcWWWpMppWPE4edkFxskgXT9ENiMN7klIJLury0JhgjENE","Great Wall of China")</f>
        <v>#VALUE!</v>
      </c>
      <c r="K8" s="1" t="str">
        <f>HYPERLINK("https://conjuguemos.com/?fbclid=IwAR29R_e0lybb1lh2NP_Y3kPAHrvNyXkEuzGBHeX6TMapDouiH_89nuXX6VU","Conjuguemos")</f>
        <v>Conjuguemos</v>
      </c>
      <c r="N8" s="1" t="str">
        <f>HYPERLINK("https://www.superchargedschool.com/?fbclid=IwAR2cWPMKXkYzw-17aGPh6_EMJHgWHLWN46vn5uAh9BEkunnGvLxc7CNKlG0","SuperChargedSchool")</f>
        <v>SuperChargedSchool</v>
      </c>
      <c r="P8" s="1" t="str">
        <f>HYPERLINK("https://www.speechbuddy.com/blog/games-and-activities/6-free-online-speech-therapy-resources/?utm_campaign=shareaholic&amp;utm_medium=facebook&amp;utm_source=socialnetwork&amp;fbclid=IwAR03fIY5x6X_KHKjnjvYa7sZXVug85_lrur_RR4Mu2rmTdKDtSR3V3aVLac","SpeechBuddy")</f>
        <v>SpeechBuddy</v>
      </c>
      <c r="T8" s="1" t="str">
        <f>HYPERLINK("https://www.littlesparkcompany.com/printables-library?fbclid=IwAR23JH-IkwsWzFJBEo-eQ1CVXCMqXAAPQ1kM6LErz1M9OXGJEJQeCMD3rNA","LittlesParkComp")</f>
        <v>LittlesParkComp</v>
      </c>
      <c r="U8" s="1" t="str">
        <f>HYPERLINK("https://www.mangahigh.com/en-us/","MangaHigh")</f>
        <v>MangaHigh</v>
      </c>
      <c r="V8" s="1" t="str">
        <f>HYPERLINK("https://thefamilyschoolonline.org/?fbclid=IwAR2JTEhjPHHmaHJni4svvoj-1XEDoOhH9-VPOwzOi6W2KitY8M4Lbw1eK2o#/pricing","FamilySchoolOnline")</f>
        <v>FamilySchoolOnline</v>
      </c>
      <c r="W8" s="1" t="str">
        <f>HYPERLINK("https://homeschoolhideout.com/educational-shows-on-netflix/?fbclid=IwAR3zGmduKt0-iKmBI4J_9EmV-zkbvfCeQc-pBJiCPIg8WJQWpy5zyuYn4Ao","150+ Educational Shows on Netflix")</f>
        <v>150+ Educational Shows on Netflix</v>
      </c>
    </row>
    <row r="9" spans="1:25" x14ac:dyDescent="0.2">
      <c r="A9" s="1" t="str">
        <f>HYPERLINK("https://boddlelearning.com/","Elem. k-6")</f>
        <v>Elem. k-6</v>
      </c>
      <c r="B9" s="1" t="str">
        <f>HYPERLINK("https://classroommagazines.scholastic.com/support/learnathome.html?fbclid=IwAR0cBo0_4ys-0eqCpAA21-eSsIHC5bFMqT_erdJUWFrsrlM4uTAlIkQFZmo","Scholastic")</f>
        <v>Scholastic</v>
      </c>
      <c r="C9" s="1" t="str">
        <f>HYPERLINK("https://www.youngzine.org/","Youngzine")</f>
        <v>Youngzine</v>
      </c>
      <c r="E9" s="1" t="str">
        <f>HYPERLINK("https://www.positivephysics.org/home?fbclid=IwAR2PAVO5rZCaZTa5jGTfqRZFMRMKrgoraYfty1ufd0tV2qcfe7GqDw-aBCI","Physics")</f>
        <v>Physics</v>
      </c>
      <c r="F9" s="1" t="str">
        <f>HYPERLINK("https://www.almanac.com/kids","FarmerAlmanac")</f>
        <v>FarmerAlmanac</v>
      </c>
      <c r="G9" s="1" t="e">
        <f>HYPERLINK("https://www.facebook.com/ClevelandInnerCityBallet/posts/2662221673876596?__xts__[0]=68.ARCPLcvG_8az5kTIHAD8CYYHlpExIQ_SdNpPi5KLUSyR7OekTUlVhVaMKQrud5EOR59jSZyaptL-zMBuGD47eM_jUIxm27HN1g2iyosKqdCxuQeLrU-F5blfFmJc3nxV7qlsP3bFVE-NUBUNeAxntiXIn0R6V38_o2VO_wKX"&amp;"hfEHyeNIX4WdwxnjIxo7E2b9VuHub_3pXKHVGqiknGmEH6BzitbLuS0eunWl7x0wekOhm3-grJW3IhY5fza6Ans0-Mo8gRh4sfd8KmKxjCEZitQ3EdviURLThFMFkWn_2aBNXmD45RdvDTjK1hCd9Y5-qwtzf5PpMaRAvmwk4N0xzpEAbd0TcJosFaP2I3vsIHyOQwbUYoZ1Ezf6RjM2O6wzQVTNfV091XJmaR_SStCRS_v9GoHti8x3mNHU6Pk"&amp;"QjUCTYmFDsghcXuarFWu2E5i4Z4CI7zz1qsmV3vV6EBY9_jcJGvX6UxLX5kjKSgpbV7Z-tCVGl5Tjfgtb&amp;__tn__=H-R","ClevelandInnerCityBallet")</f>
        <v>#VALUE!</v>
      </c>
      <c r="H9" s="1" t="str">
        <f>HYPERLINK("https://www.musictheory.net/?fbclid=IwAR1eoNGfkFwjegwiwGRzhU_RiSdNnLSA7Gi9z4Dnal6Xi-a9ItNXuyxeWrU","MusicTheory")</f>
        <v>MusicTheory</v>
      </c>
      <c r="I9" s="2" t="str">
        <f>HYPERLINK("https://britishmuseum.withgoogle.com/","British Museum")</f>
        <v>British Museum</v>
      </c>
      <c r="K9" s="1" t="str">
        <f>HYPERLINK("https://www.thefablecottage.com/french","TheFableCottage")</f>
        <v>TheFableCottage</v>
      </c>
      <c r="N9" s="1" t="str">
        <f>HYPERLINK("https://pebblego.com/free-pebblego-capstone-interactive-access-school-closures?fbclid=IwAR0PbJ8gg27VegshcD7P1ofMDeJB7225SQb-U-DnLDomrdIQ4_ph24_C_-Y","PebbleGo")</f>
        <v>PebbleGo</v>
      </c>
      <c r="T9" s="1" t="str">
        <f>HYPERLINK("https://www.thecolor.com/","TheColor")</f>
        <v>TheColor</v>
      </c>
      <c r="U9" s="1" t="str">
        <f>HYPERLINK("https://www.crazygames.com/","CrazyGames")</f>
        <v>CrazyGames</v>
      </c>
      <c r="W9" s="1" t="str">
        <f>HYPERLINK("https://entertainkidsonadime.com/2020/03/13/100-activities-to-do-at-home-during-school-closures/?fbclid=IwAR1o5IiFG6P1x14JXSODNY2RkZM_CNJ0nudcCfL-QFZhA5UKU-aKMH9RIqs","100 Activities at home")</f>
        <v>100 Activities at home</v>
      </c>
    </row>
    <row r="10" spans="1:25" x14ac:dyDescent="0.2">
      <c r="A10" s="1" t="str">
        <f>HYPERLINK("https://www.canfigureit.com/?fbclid=IwAR1pB7CffaTExFUJ19n7ga3WiMk_24m2nxS5i4MpTf9oSxLk9l7ussUTn-Q","Geometry")</f>
        <v>Geometry</v>
      </c>
      <c r="B10" s="1" t="str">
        <f>HYPERLINK("https://www.squigglepark.com/dreamscape/?fbclid=IwAR05MY494eYsfVHJwWG2UG-x_b3p8nlX6jNyIPQuQuL1ZatltdWhHJexiEk","2-8")</f>
        <v>2-8</v>
      </c>
      <c r="C10" s="1" t="str">
        <f>HYPERLINK("https://www.mission-us.org/","Interactive History")</f>
        <v>Interactive History</v>
      </c>
      <c r="E10" s="1" t="str">
        <f>HYPERLINK("https://sepuplhs.org/?fbclid=IwAR2iNO23u8JvcnlGWb5Xr0gHknRhsDfvJEqVnYtg1wgkYtt9J0Dvcjjdh9U","Simulations")</f>
        <v>Simulations</v>
      </c>
      <c r="F10" s="1" t="str">
        <f>HYPERLINK("https://web.extension.illinois.edu/firstgarden/","Gardening")</f>
        <v>Gardening</v>
      </c>
      <c r="H10" s="1" t="str">
        <f>HYPERLINK("https://www.songsforteaching.com/preschoolkindergarten.htm","SongsForTeaching")</f>
        <v>SongsForTeaching</v>
      </c>
      <c r="I10" s="1" t="str">
        <f>HYPERLINK("https://www.si.edu/kids","Smithsonians")</f>
        <v>Smithsonians</v>
      </c>
      <c r="N10" s="1" t="str">
        <f>HYPERLINK("https://quizlet.com/?fbclid=IwAR2qX1mYBuHngqiCqVzq2iJDUkXgjCMjtSTJt8YePapd87umF0kWb6lROhA","QuizLet")</f>
        <v>QuizLet</v>
      </c>
      <c r="T10" s="1" t="str">
        <f>HYPERLINK("https://supersimple.com/","SuperSimple")</f>
        <v>SuperSimple</v>
      </c>
      <c r="U10" s="1" t="str">
        <f>HYPERLINK("https://www.squigglepark.com/dreamscape/","DreamScape")</f>
        <v>DreamScape</v>
      </c>
      <c r="W10" s="1" t="str">
        <f>HYPERLINK("https://lifehacker.com/you-can-virtually-tour-these-500-museums-and-galleries-1842343589?fbclid=IwAR2kmLApFCRCVFDCBEYOd8J4OduF73Ih-Z4C4Vvgeg5JjWTMQl9dUZC6LbE","500+ Virtual tours of Museums and Galleries")</f>
        <v>500+ Virtual tours of Museums and Galleries</v>
      </c>
    </row>
    <row r="11" spans="1:25" x14ac:dyDescent="0.2">
      <c r="A11" s="1" t="str">
        <f>HYPERLINK("https://deltamath.com/overview","6th-AP")</f>
        <v>6th-AP</v>
      </c>
      <c r="B11" s="1" t="e">
        <f>HYPERLINK("https://l.facebook.com/l.php?u=https%3A%2F%2Fwww.hmhco.com%2Fmath-at-work%3Ffbclid%3DIwAR2oxHufqKnYk9shAyGMTkjAotvuFjK9NhiZAG5T4EbC7NiW191OywwQZno&amp;h=AT0AlFb8SRZYTCOv9YFO2wEpsun5NzOJganH_9R-uqNAQNGgBxBOIlXKLLGe0Ha5JJ-65NEHNJOWRLG6SDTeQ1Mhy87sKK_sfWwLwjXTg2"&amp;"dFhT9Jd4JWjmnp2yno1j0Q4EeBNzQbaI_0wBYlH2FWUWiKOw8iqEW4cLaARMptjSybgn0","MathStudies")</f>
        <v>#VALUE!</v>
      </c>
      <c r="C11" s="1" t="str">
        <f>HYPERLINK("http://www.whatwasthere.com//","WhatWasThere")</f>
        <v>WhatWasThere</v>
      </c>
      <c r="E11" s="1" t="str">
        <f>HYPERLINK("https://sciencespot.net/Pages/classhome.html","ScienceSpot")</f>
        <v>ScienceSpot</v>
      </c>
      <c r="F11" s="1" t="str">
        <f>HYPERLINK("https://www.cryptoclub.org/","CryptoClub")</f>
        <v>CryptoClub</v>
      </c>
      <c r="H11" s="1" t="str">
        <f>HYPERLINK("https://trainer.thetamusic.com/en","Trainer")</f>
        <v>Trainer</v>
      </c>
      <c r="I11" s="1" t="str">
        <f>HYPERLINK("https://www.metmuseum.org/art/online-features/metkids/","MetMuseum")</f>
        <v>MetMuseum</v>
      </c>
      <c r="N11" s="1" t="str">
        <f>HYPERLINK("https://www.coolkidfacts.com/","CoolKidFacts")</f>
        <v>CoolKidFacts</v>
      </c>
      <c r="T11" s="1" t="str">
        <f>HYPERLINK("https://www.brainscape.com/","BrainScape")</f>
        <v>BrainScape</v>
      </c>
      <c r="U11" s="1" t="str">
        <f>HYPERLINK("http://www.duckduckmoose.com/","DuckDuckMoose")</f>
        <v>DuckDuckMoose</v>
      </c>
      <c r="W11" s="1" t="str">
        <f>HYPERLINK("http://www.getyourteachon.com/virus/","Get Your Teach-Resources")</f>
        <v>Get Your Teach-Resources</v>
      </c>
    </row>
    <row r="12" spans="1:25" x14ac:dyDescent="0.2">
      <c r="A12" s="1" t="str">
        <f>HYPERLINK("https://www.dreambox.com/at-home?fbclid=IwAR0hW0IYqTOItUTbrpNsYxRQWqAhEkAeWMUIFQswXr1h-KCKCVzxvxHbJLM","K-8")</f>
        <v>K-8</v>
      </c>
      <c r="B12" s="1" t="str">
        <f>HYPERLINK("https://brainbox.games/","Spelling")</f>
        <v>Spelling</v>
      </c>
      <c r="C12" s="1" t="str">
        <f>HYPERLINK("https://bensguide.gpo.gov/","BensGuide")</f>
        <v>BensGuide</v>
      </c>
      <c r="E12" s="1" t="str">
        <f>HYPERLINK("https://www.tytoonline.com/","TyToOnline")</f>
        <v>TyToOnline</v>
      </c>
      <c r="F12" s="1" t="str">
        <f>HYPERLINK("https://scratch.mit.edu/","Scratch")</f>
        <v>Scratch</v>
      </c>
      <c r="I12" s="1" t="str">
        <f>HYPERLINK("https://ocean.si.edu/","Smithsonian Ocean")</f>
        <v>Smithsonian Ocean</v>
      </c>
      <c r="N12" s="1" t="str">
        <f>HYPERLINK("https://www.ducksters.com","Ducksters")</f>
        <v>Ducksters</v>
      </c>
      <c r="T12" s="1" t="str">
        <f>HYPERLINK("https://www.123homeschool4me.com/home-school-free-printables/","123HomeSchool4me")</f>
        <v>123HomeSchool4me</v>
      </c>
      <c r="U12" s="1" t="str">
        <f>HYPERLINK("https://education.minecraft.net/","MineCraftEd")</f>
        <v>MineCraftEd</v>
      </c>
      <c r="W12" s="1" t="str">
        <f>HYPERLINK("https://docs.google.com/spreadsheets/d/1t3r618pd8MAi6V87dG2D66PtiKoHdHusBpjPKXgm36w/htmlview?sle=true&amp;fbclid=IwAR03fsajNhTbTgzsJ01Jj36l7AjInBhlx-WDqeAyUXBvkWUV-pZaFRna1yM#gid=0","Free Subscriptions")</f>
        <v>Free Subscriptions</v>
      </c>
    </row>
    <row r="13" spans="1:25" x14ac:dyDescent="0.2">
      <c r="A13" s="1" t="str">
        <f>HYPERLINK("https://www.youtube.com/channel/UCbQoCpvYRYRkRRvsObOPHaA?reload=9&amp;fbclid=IwAR3wVTaxFTwqpL16RHi9TlT80HRajue9Uvl4-dZux8Yz-LPN6vBeP2XFf80","HigherLevel Math")</f>
        <v>HigherLevel Math</v>
      </c>
      <c r="B13" s="1" t="str">
        <f>HYPERLINK("https://www.noredink.com/?fbclid=IwAR27Qn25nqLOtDXAHf2fewn1I9XWefKwqji6hWCaZjdGuFFqq2gUxJ2GEGk","Writting")</f>
        <v>Writting</v>
      </c>
      <c r="C13" s="1" t="str">
        <f>HYPERLINK("https://www.usmint.gov/learn/kids","USMint")</f>
        <v>USMint</v>
      </c>
      <c r="E13" s="1" t="str">
        <f>HYPERLINK("https://earthquake.usgs.gov/learn/kids/","EarthQuakes")</f>
        <v>EarthQuakes</v>
      </c>
      <c r="F13" s="1" t="str">
        <f>HYPERLINK("https://artsology.com/","ArtsOlogy")</f>
        <v>ArtsOlogy</v>
      </c>
      <c r="I13" s="1" t="str">
        <f>HYPERLINK("https://www.travelandleisure.com/.../museums-with-virtual...","TravelandLeisure")</f>
        <v>TravelandLeisure</v>
      </c>
      <c r="N13" s="1" t="str">
        <f>HYPERLINK("https://savingdollarsandsense.com/free-educational-resour…/…","SavingDollarsandSense")</f>
        <v>SavingDollarsandSense</v>
      </c>
      <c r="T13" s="1" t="str">
        <f>HYPERLINK("https://www.allkidsnetwork.com/","AllKidsNetwork")</f>
        <v>AllKidsNetwork</v>
      </c>
    </row>
    <row r="14" spans="1:25" x14ac:dyDescent="0.2">
      <c r="A14" s="1" t="str">
        <f>HYPERLINK("https://www.mathcelebrity.com/online-math-tutor.php?fbclid=IwAR1jTYzTAbEqBa-_UwGJx5JGHnl1FC-Ngq7YoLvMbd-UeWSyy8c_RKlsrh8","MathCelebrity")</f>
        <v>MathCelebrity</v>
      </c>
      <c r="B14" s="1" t="str">
        <f>HYPERLINK("https://noveleffect.com/?fbclid=IwAR34s0kTpm5qiOtINaNrcor3hYEUZr_iw2MjWoLVWOA4wBDphq8yqPydzDQ","NovelEffect")</f>
        <v>NovelEffect</v>
      </c>
      <c r="C14" s="1" t="str">
        <f>HYPERLINK("http://www.learnourhistory.com/?fbclid=IwAR2PMLWPUOy8o9lVIsxNQXYYXZ0UcmRltcbo2-XM6Mq7NTFd0-THAPwfgy4","LearnOurHistory")</f>
        <v>LearnOurHistory</v>
      </c>
      <c r="E14" s="1" t="str">
        <f>HYPERLINK("https://www.chemicool.com/","PeriodicTable")</f>
        <v>PeriodicTable</v>
      </c>
      <c r="F14" s="1" t="str">
        <f>HYPERLINK("https://www.overcomingobstacles.org/","LifeSkills")</f>
        <v>LifeSkills</v>
      </c>
      <c r="I14" s="1" t="str">
        <f>HYPERLINK("https://www.bostonchildrensmuseum.org/museum-virtual-tour","Boston Childrens Museum")</f>
        <v>Boston Childrens Museum</v>
      </c>
      <c r="N14" s="1" t="str">
        <f>HYPERLINK("https://www.eschoolnews.com/.../keep-learning-going.../","ESchoolNews")</f>
        <v>ESchoolNews</v>
      </c>
      <c r="T14" s="1" t="str">
        <f>HYPERLINK("http://activitymom.com/","ActivityMom")</f>
        <v>ActivityMom</v>
      </c>
    </row>
    <row r="15" spans="1:25" x14ac:dyDescent="0.2">
      <c r="A15" s="1" t="str">
        <f>HYPERLINK("https://www.mathplayground.com/?fbclid=IwAR2XWbgy1_oRsX_hlTGhuS3-dlGwSVA9cQLaVqGJuRy-GuD__mMDEp5S-U0","Elem. Games")</f>
        <v>Elem. Games</v>
      </c>
      <c r="B15" s="1" t="str">
        <f>HYPERLINK("http://www.paragraphpunch.com/?fbclid=IwAR1zp5-aW0X2gjtUv2WzHDu8lctkFUTPLg_x7J3sa-viOs3ABzYigJWS3HQ","ParagraphPunch")</f>
        <v>ParagraphPunch</v>
      </c>
      <c r="C15" s="1" t="str">
        <f>HYPERLINK("https://learn.newamericanhistory.org/","NewAmericanHistory")</f>
        <v>NewAmericanHistory</v>
      </c>
      <c r="E15" s="1" t="str">
        <f>HYPERLINK("https://www.nasa.gov/kidsclub/index.html","Nasa")</f>
        <v>Nasa</v>
      </c>
      <c r="F15" s="1" t="str">
        <f>HYPERLINK("https://www.kodable.com/","Kodable")</f>
        <v>Kodable</v>
      </c>
      <c r="I15" s="1" t="str">
        <f>HYPERLINK("https://www.discoveryeducation.com/learn/tundra-connections/","Discovery ED PolarBears")</f>
        <v>Discovery ED PolarBears</v>
      </c>
      <c r="N15" s="1" t="str">
        <f>HYPERLINK("https://docs.google.com/.../1NUKLZN7hGSu1Hzm7.../htmlview...","Free Learning")</f>
        <v>Free Learning</v>
      </c>
      <c r="T15" s="1" t="str">
        <f>HYPERLINK("https://www.greatschools.org/gk/worksheets/?fbclid=IwAR2DYlrleCweq3F-F6vEb5IwJr3z_YfE78UOcZL7H6ylXwBgb6VIr5Z3pIE","GreatSchools")</f>
        <v>GreatSchools</v>
      </c>
    </row>
    <row r="16" spans="1:25" x14ac:dyDescent="0.2">
      <c r="A16" s="1" t="str">
        <f>HYPERLINK("https://www.scootpad.com/?fbclid=IwAR1J4MSOAluLI2Sm3jO2rymVYyne-Eo-68jwoxfn6OVlA75uVtxNgLExt_I","K-8 Math/Reading")</f>
        <v>K-8 Math/Reading</v>
      </c>
      <c r="B16" s="1" t="str">
        <f>HYPERLINK("https://www.readworks.org/?fbclid=IwAR2j6fQCWwuUpB0xmnSg0Fx5uti3uXjiaqfmg0KgpgXxVKcc5C7EhZ07-BA","ReadWorks")</f>
        <v>ReadWorks</v>
      </c>
      <c r="C16" s="1" t="str">
        <f>HYPERLINK("https://school.bighistoryproject.com/bhplive","BigHistoryProject")</f>
        <v>BigHistoryProject</v>
      </c>
      <c r="E16" s="1" t="str">
        <f>HYPERLINK("https://www.stevespanglerscience.com/lab/experiments/","SteveSpanglerScience")</f>
        <v>SteveSpanglerScience</v>
      </c>
      <c r="F16" s="1" t="str">
        <f>HYPERLINK("http://www.kidsthinkdesign.org/","KidsThinkDesign")</f>
        <v>KidsThinkDesign</v>
      </c>
      <c r="I16" s="1" t="str">
        <f>HYPERLINK("https://www.boeingfutureu.com/","Boeing")</f>
        <v>Boeing</v>
      </c>
      <c r="N16" s="1" t="str">
        <f>HYPERLINK("https://www.weareteachers.com/best-podcasts-for-kids/","PodCasts")</f>
        <v>PodCasts</v>
      </c>
      <c r="T16" s="1" t="str">
        <f>HYPERLINK("https://www.edhelper.com/teacher-education/Daily-Free-Learning-Workbooks-for-Teachers-to-Share-with-Parents-while-Schools-are-Closed-Kids-will-actually-do-these.htm?fbclid=IwAR1RmaeaQpOGvzN-lsEjriiKiiH4oZxY6H8sfv63sfU-_Zor1AjJWzus3Nk","EdHelper")</f>
        <v>EdHelper</v>
      </c>
    </row>
    <row r="17" spans="1:14" x14ac:dyDescent="0.2">
      <c r="A17" s="1" t="str">
        <f>HYPERLINK("https://xtramath.org/#/home/index","XtraMath")</f>
        <v>XtraMath</v>
      </c>
      <c r="B17" s="1" t="str">
        <f>HYPERLINK("https://marketplace.mythinkscape.com/store/redtkids?fbclid=IwAR29yunp3Zah1vUiuXjIyfT2orBWxsC82KMKc9KdJu-mXDNn8d-EDZpxzOc","CriticalThinking")</f>
        <v>CriticalThinking</v>
      </c>
      <c r="E17" s="1" t="str">
        <f>HYPERLINK("https://thehappyscientist.com/","HappyScientist")</f>
        <v>HappyScientist</v>
      </c>
      <c r="F17" s="1" t="str">
        <f>HYPERLINK("https://www.teachbanzai.com/","Financial")</f>
        <v>Financial</v>
      </c>
      <c r="I17" s="1" t="str">
        <f>HYPERLINK("https://www.manufactureyourfuture.com/VirtualFieldTrip/US","Aeronotics")</f>
        <v>Aeronotics</v>
      </c>
      <c r="N17" s="1" t="str">
        <f>HYPERLINK("https://www.facebook.com/groups/445786889466638/?ref=share","Facebook Resource Group")</f>
        <v>Facebook Resource Group</v>
      </c>
    </row>
    <row r="18" spans="1:14" x14ac:dyDescent="0.2">
      <c r="A18" s="1" t="str">
        <f>HYPERLINK("https://www.zearn.org/","Zearn")</f>
        <v>Zearn</v>
      </c>
      <c r="B18" s="1" t="str">
        <f>HYPERLINK("https://www.shurley.com/?fbclid=IwAR1EFoxFQpLLRIMEKhDxAm4R5xm0aOrLMBCUo1td8rkX-toJYtF02O60Bvg","ShurleyEnglish")</f>
        <v>ShurleyEnglish</v>
      </c>
      <c r="E18" s="1" t="str">
        <f>HYPERLINK("https://www.cellsalive.com/","CellsAlive")</f>
        <v>CellsAlive</v>
      </c>
      <c r="F18" s="1" t="str">
        <f>HYPERLINK("https://code.org/starwars","Coding StarWars")</f>
        <v>Coding StarWars</v>
      </c>
      <c r="I18" s="1" t="str">
        <f>HYPERLINK("https://www.youtube.com/watch?v=9Qe5RqyMNhc","US Space and Rocket Center")</f>
        <v>US Space and Rocket Center</v>
      </c>
      <c r="N18" s="1" t="str">
        <f>HYPERLINK("http://www.amazingeducationalresources.com/","AmazingEducationalResources")</f>
        <v>AmazingEducationalResources</v>
      </c>
    </row>
    <row r="19" spans="1:14" x14ac:dyDescent="0.2">
      <c r="A19" s="1" t="str">
        <f>HYPERLINK("https://www.mathplayground.com/","BrainGames")</f>
        <v>BrainGames</v>
      </c>
      <c r="B19" s="1" t="str">
        <f>HYPERLINK("https://www.sightreadingfactory.com/?fbclid=IwAR0xrxUhQCLxLAnvy0glGsbk-rxmY7KW_xPPuAw5nvtT4v4lxdek0Lrzx2c","SightReading")</f>
        <v>SightReading</v>
      </c>
      <c r="E19" s="1" t="str">
        <f>HYPERLINK("https://www.google.com/earth/","GoogleEarth")</f>
        <v>GoogleEarth</v>
      </c>
      <c r="F19" s="1" t="str">
        <f>HYPERLINK("https://www.funology.com/","Funology")</f>
        <v>Funology</v>
      </c>
      <c r="I19" s="1" t="str">
        <f>HYPERLINK("https://www.montereybayaquarium.org/animals/live-cams","Monterey Bay Aquarium")</f>
        <v>Monterey Bay Aquarium</v>
      </c>
      <c r="N19" s="1" t="str">
        <f>HYPERLINK("https://www.adventureacademy.com/?fbclid=IwAR2QzwFBOmnn0Y8ggiYhM7u_AWm_wB1zC59kng1lH9bmG2ndXIY6RjXZwrg","AdventureAcademy")</f>
        <v>AdventureAcademy</v>
      </c>
    </row>
    <row r="20" spans="1:14" x14ac:dyDescent="0.2">
      <c r="A20" s="1" t="str">
        <f>HYPERLINK("https://gridclub.com/","MathGames")</f>
        <v>MathGames</v>
      </c>
      <c r="B20" s="1" t="str">
        <f>HYPERLINK("https://www.spellingcity.com/?fbclid=IwAR2tA52yqGlhdhvFWfhLPHCN2SEpr6kQXo4HtJvl_7C1uAwKNPFH_P6wcPI","SpellingCity")</f>
        <v>SpellingCity</v>
      </c>
      <c r="E20" s="1" t="str">
        <f>HYPERLINK("https://www.geoguessr.com/","GeoGuessr")</f>
        <v>GeoGuessr</v>
      </c>
      <c r="F20" s="1" t="str">
        <f>HYPERLINK("https://thehomeschoolscientist.com/paper-structures-engine…/","Engineering")</f>
        <v>Engineering</v>
      </c>
      <c r="I20" s="1" t="str">
        <f>HYPERLINK("https://zooatlanta.org/panda-cam/","PandaCam")</f>
        <v>PandaCam</v>
      </c>
      <c r="N20" s="1" t="str">
        <f>HYPERLINK("https://www.abcmouse.com/?fbclid=IwAR3MbaiW9MqiLu-omYLbws6RMQA5x8BnAzYdiw3w2iR8V7h9AWjQCfq_XbY","ABCMouse")</f>
        <v>ABCMouse</v>
      </c>
    </row>
    <row r="21" spans="1:14" x14ac:dyDescent="0.2">
      <c r="A21" s="1" t="str">
        <f>HYPERLINK("https://www.numberphile.com/","NumberPhile")</f>
        <v>NumberPhile</v>
      </c>
      <c r="B21" s="1" t="str">
        <f>HYPERLINK("https://www.goodandbeautiful.com/?fbclid=IwAR3hDKKrEI0U13meUrdnhfOGoGuvXVDtav0EYTMPkn6CY__o2gpOcgxJv30","CourseSets 1-5")</f>
        <v>CourseSets 1-5</v>
      </c>
      <c r="E21" s="1" t="str">
        <f>HYPERLINK("https://human.biodigital.com/login?returnUrl=/dashboard","HumanBody")</f>
        <v>HumanBody</v>
      </c>
      <c r="F21" s="1" t="str">
        <f>HYPERLINK("https://www.jigsawexplorer.com/","JigSaw Puzzles")</f>
        <v>JigSaw Puzzles</v>
      </c>
      <c r="I21" s="1" t="str">
        <f>HYPERLINK("https://www.houstonzoo.org/explore/webcams/","Houston Zoo")</f>
        <v>Houston Zoo</v>
      </c>
      <c r="N21" s="1" t="str">
        <f>HYPERLINK("https://www.facebook.com/groups/639056260253290/?ref=share","FBGroup-Covid-19")</f>
        <v>FBGroup-Covid-19</v>
      </c>
    </row>
    <row r="22" spans="1:14" x14ac:dyDescent="0.2">
      <c r="A22" s="1" t="str">
        <f>HYPERLINK("https://www.mobymax.com/","MobMax")</f>
        <v>MobMax</v>
      </c>
      <c r="B22" s="1" t="str">
        <f>HYPERLINK("http://wonderopolis.org/","Wonderopolis")</f>
        <v>Wonderopolis</v>
      </c>
      <c r="E22" s="1" t="str">
        <f>HYPERLINK("https://climatekids.nasa.gov/","ClimateKids")</f>
        <v>ClimateKids</v>
      </c>
      <c r="F22" s="1" t="str">
        <f>HYPERLINK("https://codewizardshq.com/coding-for-kids-free/","CodeWizardsHQ")</f>
        <v>CodeWizardsHQ</v>
      </c>
      <c r="I22" s="1" t="str">
        <f>HYPERLINK("https://www.georgiaaquarium.org/webcam/beluga-whale-webcam/","Georgia Aquarium")</f>
        <v>Georgia Aquarium</v>
      </c>
      <c r="N22" s="1" t="str">
        <f>HYPERLINK("https://belouga.org/","Belouga")</f>
        <v>Belouga</v>
      </c>
    </row>
    <row r="23" spans="1:14" x14ac:dyDescent="0.2">
      <c r="A23" s="1" t="str">
        <f>HYPERLINK("https://www.dragonboxapp.com/","Algebra")</f>
        <v>Algebra</v>
      </c>
      <c r="B23" s="1" t="str">
        <f>HYPERLINK("https://www.spellingtraining.com/","Spelling")</f>
        <v>Spelling</v>
      </c>
      <c r="E23" s="1" t="str">
        <f>HYPERLINK("https://askdruniverse.wsu.edu/","AskDrUniverse")</f>
        <v>AskDrUniverse</v>
      </c>
      <c r="F23" s="1" t="str">
        <f>HYPERLINK("https://cassiestephens.blogspot.com/?m=1","Art")</f>
        <v>Art</v>
      </c>
      <c r="N23" s="1" t="str">
        <f>HYPERLINK("http://discoveryk12.com/dk12/","Discoveryk12")</f>
        <v>Discoveryk12</v>
      </c>
    </row>
    <row r="24" spans="1:14" x14ac:dyDescent="0.2">
      <c r="A24" s="1" t="str">
        <f>HYPERLINK("http://www.mathchimp.com/freddysfractions.php","Fractions")</f>
        <v>Fractions</v>
      </c>
      <c r="B24" s="1" t="str">
        <f>HYPERLINK("https://readingeggs.com/","Phonics")</f>
        <v>Phonics</v>
      </c>
      <c r="E24" s="1" t="str">
        <f>HYPERLINK("http://www.weatherwizkids.com/","WeatherWizKids")</f>
        <v>WeatherWizKids</v>
      </c>
      <c r="F24" s="1" t="str">
        <f>HYPERLINK("https://www.nomsterchef.com/nomster-recipe-library?fbclid=IwAR0KQq4zFEHOgoTowb38S9Ju5P-DdWxNqD_1wj-sl3QN4plxPYhoJ_a4lAU","Illustrated cooking 2-12")</f>
        <v>Illustrated cooking 2-12</v>
      </c>
      <c r="N24" s="1" t="str">
        <f>HYPERLINK("https://www.nytimes.com/section/learning","NY Times Kids Blog")</f>
        <v>NY Times Kids Blog</v>
      </c>
    </row>
    <row r="25" spans="1:14" x14ac:dyDescent="0.2">
      <c r="A25" s="1" t="str">
        <f>HYPERLINK("https://www.aplusclick.org/","aplusclick")</f>
        <v>aplusclick</v>
      </c>
      <c r="B25" s="1" t="str">
        <f>HYPERLINK("https://www.funfonix.com/","FunFonix")</f>
        <v>FunFonix</v>
      </c>
      <c r="E25" s="1" t="str">
        <f>HYPERLINK("https://www.innerbody.com/htm/body.html","InnerBody")</f>
        <v>InnerBody</v>
      </c>
      <c r="F25" s="1" t="str">
        <f>HYPERLINK("http://www.clubscikidzmd.com/blog/","Science/Cooking")</f>
        <v>Science/Cooking</v>
      </c>
      <c r="N25" s="1" t="str">
        <f>HYPERLINK("https://www.kidsdiscover.com/","KidsDiscover")</f>
        <v>KidsDiscover</v>
      </c>
    </row>
    <row r="26" spans="1:14" x14ac:dyDescent="0.2">
      <c r="A26" s="1" t="str">
        <f>HYPERLINK("https://www.mathplayground.com/","MathPlaygroud")</f>
        <v>MathPlaygroud</v>
      </c>
      <c r="B26" s="1" t="str">
        <f>HYPERLINK("https://www.freechildrenstories.com/","FreeStories")</f>
        <v>FreeStories</v>
      </c>
      <c r="E26" s="1" t="str">
        <f>HYPERLINK("https://medium.com/…/19-great-science-podcasts-you-can-list…","Science Podcast")</f>
        <v>Science Podcast</v>
      </c>
      <c r="F26" s="1" t="str">
        <f>HYPERLINK("https://www.skillshare.com/browse/art","SkillShare (ART)")</f>
        <v>SkillShare (ART)</v>
      </c>
      <c r="N26" s="1" t="str">
        <f>HYPERLINK("https://www.freckle.com/","Freckle")</f>
        <v>Freckle</v>
      </c>
    </row>
    <row r="27" spans="1:14" x14ac:dyDescent="0.2">
      <c r="A27" s="1" t="str">
        <f>HYPERLINK("https://www.coolmath4kids.com/","CoolMath4kids")</f>
        <v>CoolMath4kids</v>
      </c>
      <c r="B27" s="1" t="str">
        <f>HYPERLINK("https://thestorystarter.com/","StoryStarter")</f>
        <v>StoryStarter</v>
      </c>
      <c r="E27" s="1" t="str">
        <f>HYPERLINK("https://www.diyphotography.net/nasa-makes-entire-media.../","Nasa Photography")</f>
        <v>Nasa Photography</v>
      </c>
      <c r="F27" s="1" t="str">
        <f>HYPERLINK("https://educators.brainpop.com/2020/02/19/free-brainpop-access-for-schools-affected-by-the-corona-virus/?utm_source=organic&amp;utm_medium=social&amp;utm_campaign=coronavirus&amp;utm_content=free-access","BrainPop")</f>
        <v>BrainPop</v>
      </c>
      <c r="N27" s="1" t="str">
        <f>HYPERLINK("https://www.studiesweekly.com/","StudiesWeekly")</f>
        <v>StudiesWeekly</v>
      </c>
    </row>
    <row r="28" spans="1:14" x14ac:dyDescent="0.2">
      <c r="A28" s="1" t="str">
        <f>HYPERLINK("http://teacher.desmos.com/","Desmos")</f>
        <v>Desmos</v>
      </c>
      <c r="B28" s="1" t="str">
        <f>HYPERLINK("https://www.magictreehouse.com/","MagicTreeHouse")</f>
        <v>MagicTreeHouse</v>
      </c>
      <c r="E28" s="1" t="str">
        <f>HYPERLINK("https://mysteryscience.com/school-closure-planning","MysteryScience")</f>
        <v>MysteryScience</v>
      </c>
      <c r="F28" s="1" t="str">
        <f>HYPERLINK("http://social.oasismatters.com/","ClubOasis")</f>
        <v>ClubOasis</v>
      </c>
    </row>
    <row r="29" spans="1:14" x14ac:dyDescent="0.2">
      <c r="A29" s="1" t="str">
        <f>HYPERLINK("https://www.prodigygame.com/","Prodigy")</f>
        <v>Prodigy</v>
      </c>
      <c r="B29" s="1" t="str">
        <f>HYPERLINK("https://www.grammaropolis.com/","Grammaropolis")</f>
        <v>Grammaropolis</v>
      </c>
      <c r="E29" s="1" t="str">
        <f>HYPERLINK("https://www.sciencefriday.com/","ScienceFriday")</f>
        <v>ScienceFriday</v>
      </c>
      <c r="F29" s="1" t="str">
        <f>HYPERLINK("http://dailystem.com/resources/?fbclid=IwAR3ltfL7S4HBUdwoeS8VReGG9c8IcUjZAh9VWnOHbWkQlulBk0Q09qYio1U","DailyStem")</f>
        <v>DailyStem</v>
      </c>
    </row>
    <row r="30" spans="1:14" x14ac:dyDescent="0.2">
      <c r="A30" s="1" t="str">
        <f>HYPERLINK("https://phet.colorado.edu/_m/","PhET (math/science)")</f>
        <v>PhET (math/science)</v>
      </c>
      <c r="B30" s="1" t="str">
        <f>HYPERLINK("https://www.classroomcereal.com/","ClassroomCereal")</f>
        <v>ClassroomCereal</v>
      </c>
      <c r="E30" s="1" t="str">
        <f>HYPERLINK("http://wonderopolis.org/","WonderOplolis")</f>
        <v>WonderOplolis</v>
      </c>
    </row>
    <row r="31" spans="1:14" x14ac:dyDescent="0.2">
      <c r="A31" s="1" t="str">
        <f>HYPERLINK("https://www.canfigureit.com/","CanFigureIt (geomotry)")</f>
        <v>CanFigureIt (geomotry)</v>
      </c>
      <c r="B31" s="1" t="str">
        <f>HYPERLINK("https://www.dictionary.com/","Dictionary")</f>
        <v>Dictionary</v>
      </c>
      <c r="E31" s="1" t="str">
        <f>HYPERLINK("https://nhmu.utah.edu/rq-live?fbclid=IwAR2ivUoNK1BzDARuQ3yk5lN4SqCjxnj_oST1yDu-XO-WjhPyv58eJblwZpQ","ResearchQuest")</f>
        <v>ResearchQuest</v>
      </c>
    </row>
    <row r="32" spans="1:14" x14ac:dyDescent="0.2">
      <c r="A32" s="1" t="str">
        <f>HYPERLINK("https://www.virtualnerd.com/","VirtualNerd (6-12)")</f>
        <v>VirtualNerd (6-12)</v>
      </c>
      <c r="B32" s="1" t="str">
        <f>HYPERLINK("https://www.nanowrimo.org/","Writting")</f>
        <v>Writting</v>
      </c>
    </row>
    <row r="33" spans="2:2" x14ac:dyDescent="0.2">
      <c r="B33" s="1" t="str">
        <f>HYPERLINK("https://www.gutenberg.org/","Library")</f>
        <v>Library</v>
      </c>
    </row>
    <row r="34" spans="2:2" x14ac:dyDescent="0.2">
      <c r="B34" s="1" t="str">
        <f>HYPERLINK("https://www.youtube.com/watch?v=FRWF9eJuT8c&amp;feature=youtu.be&amp;fbclid=IwAR013qQKbn8uRXlr6ZL-dCR3qRLQSpn7aQxBG8zpLLasZtEsADAc4keS7KA","Rissy`sRoom")</f>
        <v>Rissy`sRoom</v>
      </c>
    </row>
    <row r="35" spans="2:2" x14ac:dyDescent="0.2">
      <c r="B35" s="1" t="str">
        <f>HYPERLINK("https://www.commonlit.org/en/texts/the-landlady?gclid=Cj0KCQjwjcfzBRCHARIsAO-1_OrTgXyqoJG1zUiOneRUT9nXi3xdu8hO_BINjNwQ8aHEoyLbW4Bej68aAg5vEALw_wcB","CommonLit")</f>
        <v>CommonLit</v>
      </c>
    </row>
    <row r="36" spans="2:2" x14ac:dyDescent="0.2">
      <c r="B36" s="1" t="str">
        <f>HYPERLINK("https://www.noredink.com/","NoRedInk")</f>
        <v>NoRedInk</v>
      </c>
    </row>
    <row r="37" spans="2:2" x14ac:dyDescent="0.2">
      <c r="B37" s="1" t="str">
        <f>HYPERLINK("https://www.nytimes.com/column/learning-whats-going-on-in-this-picture?auth=link-dismiss-google1tap","WhatsGoingOnInThisPicture")</f>
        <v>WhatsGoingOnInThisPicture</v>
      </c>
    </row>
    <row r="38" spans="2:2" x14ac:dyDescent="0.2">
      <c r="B38" s="1" t="str">
        <f>HYPERLINK("https://www.getepic.com/learn/freeremotestudentaccess/?fbclid=IwAR1CVTzjzd7pbn_ZJ3qovFsccrG1q1VXPeDhf4AeLAqL3eJZcn8P4dHDTck","Epic!")</f>
        <v>Epic!</v>
      </c>
    </row>
  </sheetData>
  <conditionalFormatting sqref="E1 C1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TRINCHITELLA, AINSLEE E CTR USAF ANG 173 MSG/YRSS</dc:creator>
  <cp:lastModifiedBy>TRINCHITELLA, AINSLEE E CTR </cp:lastModifiedBy>
  <dcterms:created xsi:type="dcterms:W3CDTF">2020-03-18T18:06:36Z</dcterms:created>
  <dcterms:modified xsi:type="dcterms:W3CDTF">2020-03-18T19:42:01Z</dcterms:modified>
</cp:coreProperties>
</file>